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935"/>
  </bookViews>
  <sheets>
    <sheet name="Цены" sheetId="1" r:id="rId1"/>
    <sheet name="Чертежи фасадов" sheetId="2" r:id="rId2"/>
  </sheets>
  <definedNames>
    <definedName name="_xlnm.Print_Area" localSheetId="0">Цены!$A$1:$K$57</definedName>
  </definedNames>
  <calcPr calcId="152511"/>
</workbook>
</file>

<file path=xl/calcChain.xml><?xml version="1.0" encoding="utf-8"?>
<calcChain xmlns="http://schemas.openxmlformats.org/spreadsheetml/2006/main">
  <c r="D35" i="1" l="1"/>
  <c r="D31" i="1"/>
  <c r="D29" i="1"/>
  <c r="D26" i="1"/>
  <c r="D15" i="1"/>
  <c r="D37" i="1"/>
  <c r="D23" i="1"/>
  <c r="D38" i="1"/>
  <c r="F33" i="1"/>
  <c r="D33" i="1"/>
  <c r="G19" i="1"/>
  <c r="E19" i="1"/>
  <c r="D19" i="1"/>
  <c r="G55" i="1" l="1"/>
  <c r="G53" i="1"/>
  <c r="G52" i="1"/>
  <c r="G51" i="1"/>
  <c r="G50" i="1"/>
  <c r="G48" i="1"/>
  <c r="G47" i="1"/>
  <c r="G46" i="1"/>
  <c r="F16" i="1" l="1"/>
  <c r="F18" i="1" l="1"/>
  <c r="F15" i="1"/>
  <c r="E15" i="1"/>
  <c r="H31" i="1"/>
  <c r="H29" i="1"/>
  <c r="G38" i="1"/>
  <c r="E23" i="1"/>
  <c r="G31" i="1" l="1"/>
  <c r="E37" i="1"/>
  <c r="F37" i="1"/>
  <c r="H35" i="1"/>
  <c r="F36" i="1"/>
  <c r="H26" i="1"/>
  <c r="F27" i="1"/>
  <c r="E35" i="1"/>
  <c r="H23" i="1"/>
  <c r="G35" i="1"/>
  <c r="E33" i="1"/>
  <c r="F34" i="1"/>
  <c r="E29" i="1"/>
  <c r="E26" i="1"/>
  <c r="G29" i="1"/>
  <c r="H37" i="1"/>
  <c r="G26" i="1"/>
  <c r="E31" i="1"/>
  <c r="G37" i="1"/>
  <c r="G23" i="1"/>
  <c r="H33" i="1"/>
  <c r="H38" i="1"/>
  <c r="H19" i="1"/>
  <c r="E38" i="1"/>
  <c r="G15" i="1"/>
  <c r="G33" i="1"/>
  <c r="H15" i="1"/>
</calcChain>
</file>

<file path=xl/sharedStrings.xml><?xml version="1.0" encoding="utf-8"?>
<sst xmlns="http://schemas.openxmlformats.org/spreadsheetml/2006/main" count="114" uniqueCount="72">
  <si>
    <t>Декор</t>
  </si>
  <si>
    <t>Текстура</t>
  </si>
  <si>
    <t>лицевая</t>
  </si>
  <si>
    <t>обратная</t>
  </si>
  <si>
    <t>B072</t>
  </si>
  <si>
    <t>Millennium</t>
  </si>
  <si>
    <t>S083</t>
  </si>
  <si>
    <t>S082</t>
  </si>
  <si>
    <t>S087</t>
  </si>
  <si>
    <t>FA41</t>
  </si>
  <si>
    <t>Penelope</t>
  </si>
  <si>
    <t>FA42</t>
  </si>
  <si>
    <t>FA44</t>
  </si>
  <si>
    <t>FB71</t>
  </si>
  <si>
    <t>FB47</t>
  </si>
  <si>
    <t>Ares</t>
  </si>
  <si>
    <t>FB62</t>
  </si>
  <si>
    <t>FB67</t>
  </si>
  <si>
    <t>UB01</t>
  </si>
  <si>
    <t>Sherwood</t>
  </si>
  <si>
    <t>Maloja</t>
  </si>
  <si>
    <t>S078</t>
  </si>
  <si>
    <t>S076</t>
  </si>
  <si>
    <t>S010</t>
  </si>
  <si>
    <t>Yosemite</t>
  </si>
  <si>
    <t>Seta</t>
  </si>
  <si>
    <t>S013</t>
  </si>
  <si>
    <t>LR33</t>
  </si>
  <si>
    <t>Sable</t>
  </si>
  <si>
    <t>LR47</t>
  </si>
  <si>
    <t>FA96</t>
  </si>
  <si>
    <t>Sprigato</t>
  </si>
  <si>
    <t>Matrix</t>
  </si>
  <si>
    <t>FA90</t>
  </si>
  <si>
    <t>U129</t>
  </si>
  <si>
    <t>Engadina</t>
  </si>
  <si>
    <t>B011</t>
  </si>
  <si>
    <t>LM62</t>
  </si>
  <si>
    <t>FB30</t>
  </si>
  <si>
    <t>Reflex</t>
  </si>
  <si>
    <t>Цена</t>
  </si>
  <si>
    <t>Рамка вертикальная/ горизонтальная, наполнение 18 мм (грн/м2)</t>
  </si>
  <si>
    <t>Фасад гладкий, (грн/м2)</t>
  </si>
  <si>
    <t>Рамка вертикальная/ горизонтальная, витрина (грн/м2)</t>
  </si>
  <si>
    <t>Кант вертикальный/ горизонтальный, (грн/м2)</t>
  </si>
  <si>
    <t>Курс евро:</t>
  </si>
  <si>
    <t xml:space="preserve"> -</t>
  </si>
  <si>
    <t xml:space="preserve"> - </t>
  </si>
  <si>
    <t>Варианты наполнения</t>
  </si>
  <si>
    <t>Наполнение (только для гладкого фасада)</t>
  </si>
  <si>
    <t>Цена (грн/м2)</t>
  </si>
  <si>
    <t>Зеркало</t>
  </si>
  <si>
    <t>Наполнение для фасада из ЛДСП CLEAF - зеркало бронза, 4мм</t>
  </si>
  <si>
    <t>Наполнение для фасада из ЛДСП CLEAF - зеркало графит, 4мм</t>
  </si>
  <si>
    <t>Наполнение для фасада из ЛДСП CLEAF - зеркало сатин, 4мм</t>
  </si>
  <si>
    <t>Наполнение для фасада из ЛДСП CLEAF - зеркало серебро, 4мм</t>
  </si>
  <si>
    <t>Наполнение клиента</t>
  </si>
  <si>
    <t>Наполнение для фасада из ЛДСП CLEAF - наполнение клиента, 4мм</t>
  </si>
  <si>
    <t>Прайс-лист на фасады из ЛДСП Cleaf</t>
  </si>
  <si>
    <t>Виды фасадов</t>
  </si>
  <si>
    <t>Фасад гладкий</t>
  </si>
  <si>
    <t>Рамка вертикальная/ горизонтальная, (наполнение 18 мм)</t>
  </si>
  <si>
    <t xml:space="preserve">Рамка вертикальная/ горизонтальная, (наполнение 8 мм) </t>
  </si>
  <si>
    <t>Рамка вертикальная/ горизонтальная, (витрина)</t>
  </si>
  <si>
    <t>Кант вертикальный</t>
  </si>
  <si>
    <t>Кант горизонтальный</t>
  </si>
  <si>
    <t>Рамка вертикальная/ горизонтальная, наполнение 8 мм (грн/м2)*</t>
  </si>
  <si>
    <t>* Рамка с наполнением 8 мм возможна только в декорах B072 S083 S087 S078 FA96 FA90 B011 LM62</t>
  </si>
  <si>
    <t>Стекло</t>
  </si>
  <si>
    <t>Наполнение для фасада из ЛДСП CLEAF - стекло сатин белый, 4мм</t>
  </si>
  <si>
    <t>Наполнение для фасада из ЛДСП CLEAF - стекло сатин бронза, 4мм</t>
  </si>
  <si>
    <t>Наполнение для фасада из ЛДСП CLEAF - стекло сатин графит, 4мм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</si>
</sst>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4"/>
      <color theme="1"/>
      <name val="Century Gothic"/>
      <family val="2"/>
      <charset val="204"/>
    </font>
    <font>
      <b/>
      <sz val="7.5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8"/>
      <color theme="1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14" fontId="0" fillId="2" borderId="0" xfId="0" applyNumberFormat="1" applyFill="1"/>
    <xf numFmtId="2" fontId="0" fillId="2" borderId="0" xfId="0" applyNumberFormat="1" applyFill="1"/>
    <xf numFmtId="0" fontId="5" fillId="0" borderId="0" xfId="0" applyFont="1" applyFill="1"/>
    <xf numFmtId="0" fontId="0" fillId="0" borderId="5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35" xfId="0" applyBorder="1"/>
    <xf numFmtId="0" fontId="0" fillId="0" borderId="34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36" xfId="0" applyBorder="1"/>
    <xf numFmtId="0" fontId="0" fillId="0" borderId="3" xfId="0" applyBorder="1"/>
    <xf numFmtId="0" fontId="0" fillId="0" borderId="37" xfId="0" applyBorder="1"/>
    <xf numFmtId="0" fontId="3" fillId="0" borderId="0" xfId="0" applyFont="1" applyFill="1" applyBorder="1" applyAlignment="1"/>
    <xf numFmtId="0" fontId="6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3" fillId="2" borderId="38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</xdr:colOff>
      <xdr:row>0</xdr:row>
      <xdr:rowOff>45357</xdr:rowOff>
    </xdr:from>
    <xdr:to>
      <xdr:col>8</xdr:col>
      <xdr:colOff>557892</xdr:colOff>
      <xdr:row>5</xdr:row>
      <xdr:rowOff>121557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7" y="45357"/>
          <a:ext cx="7112000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390524</xdr:colOff>
      <xdr:row>1</xdr:row>
      <xdr:rowOff>228600</xdr:rowOff>
    </xdr:from>
    <xdr:to>
      <xdr:col>4</xdr:col>
      <xdr:colOff>269899</xdr:colOff>
      <xdr:row>4</xdr:row>
      <xdr:rowOff>940734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4" y="428625"/>
          <a:ext cx="1098575" cy="1331259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5</xdr:row>
      <xdr:rowOff>9525</xdr:rowOff>
    </xdr:from>
    <xdr:to>
      <xdr:col>4</xdr:col>
      <xdr:colOff>553074</xdr:colOff>
      <xdr:row>12</xdr:row>
      <xdr:rowOff>5188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3474" y="1800225"/>
          <a:ext cx="1753225" cy="13386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11</xdr:row>
      <xdr:rowOff>190501</xdr:rowOff>
    </xdr:from>
    <xdr:to>
      <xdr:col>4</xdr:col>
      <xdr:colOff>544696</xdr:colOff>
      <xdr:row>18</xdr:row>
      <xdr:rowOff>196607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75" y="3124201"/>
          <a:ext cx="1725796" cy="1349131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19</xdr:row>
      <xdr:rowOff>9525</xdr:rowOff>
    </xdr:from>
    <xdr:to>
      <xdr:col>4</xdr:col>
      <xdr:colOff>526019</xdr:colOff>
      <xdr:row>25</xdr:row>
      <xdr:rowOff>150386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3975" y="4486275"/>
          <a:ext cx="1669019" cy="1283861"/>
        </a:xfrm>
        <a:prstGeom prst="rect">
          <a:avLst/>
        </a:prstGeom>
      </xdr:spPr>
    </xdr:pic>
    <xdr:clientData/>
  </xdr:twoCellAnchor>
  <xdr:twoCellAnchor editAs="oneCell">
    <xdr:from>
      <xdr:col>2</xdr:col>
      <xdr:colOff>363823</xdr:colOff>
      <xdr:row>25</xdr:row>
      <xdr:rowOff>190501</xdr:rowOff>
    </xdr:from>
    <xdr:to>
      <xdr:col>4</xdr:col>
      <xdr:colOff>259614</xdr:colOff>
      <xdr:row>33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1598" y="5810251"/>
          <a:ext cx="1114991" cy="1352549"/>
        </a:xfrm>
        <a:prstGeom prst="rect">
          <a:avLst/>
        </a:prstGeom>
      </xdr:spPr>
    </xdr:pic>
    <xdr:clientData/>
  </xdr:twoCellAnchor>
  <xdr:twoCellAnchor editAs="oneCell">
    <xdr:from>
      <xdr:col>2</xdr:col>
      <xdr:colOff>312888</xdr:colOff>
      <xdr:row>32</xdr:row>
      <xdr:rowOff>171450</xdr:rowOff>
    </xdr:from>
    <xdr:to>
      <xdr:col>4</xdr:col>
      <xdr:colOff>266700</xdr:colOff>
      <xdr:row>40</xdr:row>
      <xdr:rowOff>47625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60663" y="7134225"/>
          <a:ext cx="1173012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55"/>
  <sheetViews>
    <sheetView tabSelected="1" view="pageBreakPreview" zoomScale="73" zoomScaleNormal="73" zoomScaleSheetLayoutView="73" workbookViewId="0">
      <selection activeCell="I48" sqref="I48"/>
    </sheetView>
  </sheetViews>
  <sheetFormatPr defaultRowHeight="15" x14ac:dyDescent="0.25"/>
  <cols>
    <col min="1" max="1" width="5.5703125" bestFit="1" customWidth="1"/>
    <col min="2" max="3" width="10.140625" bestFit="1" customWidth="1"/>
    <col min="4" max="4" width="11.28515625" customWidth="1"/>
    <col min="5" max="5" width="18" customWidth="1"/>
    <col min="6" max="6" width="15.85546875" customWidth="1"/>
    <col min="7" max="7" width="13.7109375" customWidth="1"/>
    <col min="8" max="8" width="14" customWidth="1"/>
    <col min="9" max="9" width="9.140625" customWidth="1"/>
    <col min="10" max="10" width="13.7109375" hidden="1" customWidth="1"/>
    <col min="11" max="11" width="9.140625" hidden="1" customWidth="1"/>
  </cols>
  <sheetData>
    <row r="2" spans="1:11" x14ac:dyDescent="0.25">
      <c r="J2" s="5" t="s">
        <v>45</v>
      </c>
      <c r="K2" s="4">
        <v>28</v>
      </c>
    </row>
    <row r="3" spans="1:11" ht="11.25" customHeight="1" x14ac:dyDescent="0.25"/>
    <row r="4" spans="1:11" ht="12" customHeight="1" x14ac:dyDescent="0.25"/>
    <row r="5" spans="1:11" ht="10.5" customHeight="1" x14ac:dyDescent="0.25"/>
    <row r="6" spans="1:11" ht="10.5" customHeight="1" x14ac:dyDescent="0.25"/>
    <row r="7" spans="1:11" ht="10.5" customHeight="1" x14ac:dyDescent="0.25"/>
    <row r="9" spans="1:11" x14ac:dyDescent="0.25">
      <c r="H9" s="3">
        <v>43766</v>
      </c>
    </row>
    <row r="11" spans="1:11" ht="18.75" thickBot="1" x14ac:dyDescent="0.3">
      <c r="A11" s="57" t="s">
        <v>58</v>
      </c>
      <c r="B11" s="57"/>
      <c r="C11" s="57"/>
      <c r="D11" s="57"/>
      <c r="E11" s="57"/>
      <c r="F11" s="57"/>
      <c r="G11" s="57"/>
      <c r="H11" s="57"/>
    </row>
    <row r="12" spans="1:11" ht="12" customHeight="1" thickBot="1" x14ac:dyDescent="0.3">
      <c r="A12" s="60" t="s">
        <v>0</v>
      </c>
      <c r="B12" s="62" t="s">
        <v>1</v>
      </c>
      <c r="C12" s="63"/>
      <c r="D12" s="65" t="s">
        <v>40</v>
      </c>
      <c r="E12" s="65"/>
      <c r="F12" s="65"/>
      <c r="G12" s="65"/>
      <c r="H12" s="65"/>
    </row>
    <row r="13" spans="1:11" ht="24" customHeight="1" thickBot="1" x14ac:dyDescent="0.3">
      <c r="A13" s="60"/>
      <c r="B13" s="64"/>
      <c r="C13" s="63"/>
      <c r="D13" s="66" t="s">
        <v>42</v>
      </c>
      <c r="E13" s="68" t="s">
        <v>41</v>
      </c>
      <c r="F13" s="68" t="s">
        <v>66</v>
      </c>
      <c r="G13" s="66" t="s">
        <v>43</v>
      </c>
      <c r="H13" s="66" t="s">
        <v>44</v>
      </c>
    </row>
    <row r="14" spans="1:11" ht="42" customHeight="1" thickBot="1" x14ac:dyDescent="0.3">
      <c r="A14" s="61"/>
      <c r="B14" s="7" t="s">
        <v>2</v>
      </c>
      <c r="C14" s="2" t="s">
        <v>3</v>
      </c>
      <c r="D14" s="67"/>
      <c r="E14" s="69"/>
      <c r="F14" s="69"/>
      <c r="G14" s="67"/>
      <c r="H14" s="67"/>
    </row>
    <row r="15" spans="1:11" ht="15.75" x14ac:dyDescent="0.3">
      <c r="A15" s="19" t="s">
        <v>4</v>
      </c>
      <c r="B15" s="13" t="s">
        <v>5</v>
      </c>
      <c r="C15" s="19" t="s">
        <v>5</v>
      </c>
      <c r="D15" s="88">
        <f>ROUNDDOWN(60.21*$K$2,0)</f>
        <v>1685</v>
      </c>
      <c r="E15" s="88">
        <f>ROUNDUP(D15*1.69,0)</f>
        <v>2848</v>
      </c>
      <c r="F15" s="89">
        <f>ROUNDUP($D$15*1.6,0)</f>
        <v>2696</v>
      </c>
      <c r="G15" s="88">
        <f>ROUNDDOWN(D15*1.39,0)</f>
        <v>2342</v>
      </c>
      <c r="H15" s="90">
        <f>ROUNDDOWN(D15*1.6,0)</f>
        <v>2696</v>
      </c>
    </row>
    <row r="16" spans="1:11" ht="15.75" x14ac:dyDescent="0.3">
      <c r="A16" s="20" t="s">
        <v>6</v>
      </c>
      <c r="B16" s="14" t="s">
        <v>5</v>
      </c>
      <c r="C16" s="18" t="s">
        <v>5</v>
      </c>
      <c r="D16" s="91"/>
      <c r="E16" s="91"/>
      <c r="F16" s="92">
        <f>ROUNDUP($D$15*1.6,0)</f>
        <v>2696</v>
      </c>
      <c r="G16" s="91"/>
      <c r="H16" s="93"/>
    </row>
    <row r="17" spans="1:11" ht="15.75" x14ac:dyDescent="0.3">
      <c r="A17" s="18" t="s">
        <v>7</v>
      </c>
      <c r="B17" s="15" t="s">
        <v>5</v>
      </c>
      <c r="C17" s="18" t="s">
        <v>5</v>
      </c>
      <c r="D17" s="91"/>
      <c r="E17" s="91"/>
      <c r="F17" s="94" t="s">
        <v>46</v>
      </c>
      <c r="G17" s="91"/>
      <c r="H17" s="93"/>
    </row>
    <row r="18" spans="1:11" ht="16.5" thickBot="1" x14ac:dyDescent="0.35">
      <c r="A18" s="21" t="s">
        <v>8</v>
      </c>
      <c r="B18" s="16" t="s">
        <v>5</v>
      </c>
      <c r="C18" s="17" t="s">
        <v>5</v>
      </c>
      <c r="D18" s="91"/>
      <c r="E18" s="91"/>
      <c r="F18" s="95">
        <f>ROUNDUP($D$15*1.6,0)</f>
        <v>2696</v>
      </c>
      <c r="G18" s="91"/>
      <c r="H18" s="93"/>
      <c r="K18" s="1"/>
    </row>
    <row r="19" spans="1:11" ht="15.75" x14ac:dyDescent="0.3">
      <c r="A19" s="22" t="s">
        <v>9</v>
      </c>
      <c r="B19" s="13" t="s">
        <v>10</v>
      </c>
      <c r="C19" s="13" t="s">
        <v>10</v>
      </c>
      <c r="D19" s="96">
        <f>51.25*$K$2</f>
        <v>1435</v>
      </c>
      <c r="E19" s="97">
        <f>ROUNDDOWN(D19*1.79,0)</f>
        <v>2568</v>
      </c>
      <c r="F19" s="98" t="s">
        <v>46</v>
      </c>
      <c r="G19" s="93">
        <f>ROUNDUP(D19*1.5,0)</f>
        <v>2153</v>
      </c>
      <c r="H19" s="93">
        <f>ROUNDDOWN(D19*1.68,0)</f>
        <v>2410</v>
      </c>
    </row>
    <row r="20" spans="1:11" ht="15.75" x14ac:dyDescent="0.3">
      <c r="A20" s="15" t="s">
        <v>11</v>
      </c>
      <c r="B20" s="23" t="s">
        <v>10</v>
      </c>
      <c r="C20" s="23" t="s">
        <v>10</v>
      </c>
      <c r="D20" s="96"/>
      <c r="E20" s="97"/>
      <c r="F20" s="99"/>
      <c r="G20" s="93"/>
      <c r="H20" s="93"/>
    </row>
    <row r="21" spans="1:11" ht="15.75" x14ac:dyDescent="0.3">
      <c r="A21" s="14" t="s">
        <v>12</v>
      </c>
      <c r="B21" s="23" t="s">
        <v>10</v>
      </c>
      <c r="C21" s="23" t="s">
        <v>10</v>
      </c>
      <c r="D21" s="96"/>
      <c r="E21" s="97"/>
      <c r="F21" s="99"/>
      <c r="G21" s="93"/>
      <c r="H21" s="93"/>
    </row>
    <row r="22" spans="1:11" ht="16.5" thickBot="1" x14ac:dyDescent="0.35">
      <c r="A22" s="8" t="s">
        <v>13</v>
      </c>
      <c r="B22" s="16" t="s">
        <v>10</v>
      </c>
      <c r="C22" s="16" t="s">
        <v>10</v>
      </c>
      <c r="D22" s="96"/>
      <c r="E22" s="97"/>
      <c r="F22" s="100"/>
      <c r="G22" s="93"/>
      <c r="H22" s="93"/>
    </row>
    <row r="23" spans="1:11" ht="15.75" x14ac:dyDescent="0.3">
      <c r="A23" s="13" t="s">
        <v>14</v>
      </c>
      <c r="B23" s="13" t="s">
        <v>15</v>
      </c>
      <c r="C23" s="13" t="s">
        <v>15</v>
      </c>
      <c r="D23" s="91">
        <f>ROUNDDOWN(57.29*$K$2,0)</f>
        <v>1604</v>
      </c>
      <c r="E23" s="91">
        <f>ROUNDDOWN(D23*1.7,0)</f>
        <v>2726</v>
      </c>
      <c r="F23" s="101" t="s">
        <v>46</v>
      </c>
      <c r="G23" s="91">
        <f>ROUNDDOWN(D23*1.41,0)</f>
        <v>2261</v>
      </c>
      <c r="H23" s="93">
        <f>ROUNDDOWN(D23*1.61,0)</f>
        <v>2582</v>
      </c>
    </row>
    <row r="24" spans="1:11" ht="15.75" x14ac:dyDescent="0.3">
      <c r="A24" s="23" t="s">
        <v>16</v>
      </c>
      <c r="B24" s="23" t="s">
        <v>15</v>
      </c>
      <c r="C24" s="14" t="s">
        <v>15</v>
      </c>
      <c r="D24" s="91"/>
      <c r="E24" s="91"/>
      <c r="F24" s="91"/>
      <c r="G24" s="91"/>
      <c r="H24" s="93"/>
    </row>
    <row r="25" spans="1:11" ht="16.5" thickBot="1" x14ac:dyDescent="0.35">
      <c r="A25" s="16" t="s">
        <v>17</v>
      </c>
      <c r="B25" s="16" t="s">
        <v>15</v>
      </c>
      <c r="C25" s="8" t="s">
        <v>15</v>
      </c>
      <c r="D25" s="91"/>
      <c r="E25" s="91"/>
      <c r="F25" s="91"/>
      <c r="G25" s="91"/>
      <c r="H25" s="93"/>
    </row>
    <row r="26" spans="1:11" ht="15.75" x14ac:dyDescent="0.3">
      <c r="A26" s="13" t="s">
        <v>18</v>
      </c>
      <c r="B26" s="22" t="s">
        <v>19</v>
      </c>
      <c r="C26" s="13" t="s">
        <v>20</v>
      </c>
      <c r="D26" s="91">
        <f>ROUNDDOWN(60.21*$K$2,0)</f>
        <v>1685</v>
      </c>
      <c r="E26" s="91">
        <f>ROUNDUP(D26*1.69,0)</f>
        <v>2848</v>
      </c>
      <c r="F26" s="89" t="s">
        <v>46</v>
      </c>
      <c r="G26" s="91">
        <f>ROUNDDOWN(D26*1.39,0)</f>
        <v>2342</v>
      </c>
      <c r="H26" s="93">
        <f>ROUNDDOWN(D26*1.6,0)</f>
        <v>2696</v>
      </c>
    </row>
    <row r="27" spans="1:11" ht="15.75" x14ac:dyDescent="0.3">
      <c r="A27" s="14" t="s">
        <v>21</v>
      </c>
      <c r="B27" s="14" t="s">
        <v>19</v>
      </c>
      <c r="C27" s="14" t="s">
        <v>20</v>
      </c>
      <c r="D27" s="91"/>
      <c r="E27" s="97"/>
      <c r="F27" s="102">
        <f>ROUNDUP(D26*1.6,0)</f>
        <v>2696</v>
      </c>
      <c r="G27" s="91"/>
      <c r="H27" s="93"/>
    </row>
    <row r="28" spans="1:11" ht="16.5" thickBot="1" x14ac:dyDescent="0.35">
      <c r="A28" s="8" t="s">
        <v>22</v>
      </c>
      <c r="B28" s="8" t="s">
        <v>19</v>
      </c>
      <c r="C28" s="8" t="s">
        <v>20</v>
      </c>
      <c r="D28" s="91"/>
      <c r="E28" s="91"/>
      <c r="F28" s="103"/>
      <c r="G28" s="91"/>
      <c r="H28" s="93"/>
    </row>
    <row r="29" spans="1:11" ht="15.75" x14ac:dyDescent="0.3">
      <c r="A29" s="13" t="s">
        <v>23</v>
      </c>
      <c r="B29" s="13" t="s">
        <v>24</v>
      </c>
      <c r="C29" s="13" t="s">
        <v>25</v>
      </c>
      <c r="D29" s="91">
        <f>ROUNDDOWN(60.21*$K$2,0)</f>
        <v>1685</v>
      </c>
      <c r="E29" s="91">
        <f>ROUNDUP(D29*1.69,0)</f>
        <v>2848</v>
      </c>
      <c r="F29" s="91" t="s">
        <v>46</v>
      </c>
      <c r="G29" s="91">
        <f>ROUNDDOWN(D29*1.39,0)</f>
        <v>2342</v>
      </c>
      <c r="H29" s="93">
        <f>ROUNDDOWN(D29*1.6,0)</f>
        <v>2696</v>
      </c>
    </row>
    <row r="30" spans="1:11" ht="16.5" thickBot="1" x14ac:dyDescent="0.35">
      <c r="A30" s="16" t="s">
        <v>26</v>
      </c>
      <c r="B30" s="16" t="s">
        <v>24</v>
      </c>
      <c r="C30" s="16" t="s">
        <v>25</v>
      </c>
      <c r="D30" s="91"/>
      <c r="E30" s="91"/>
      <c r="F30" s="91"/>
      <c r="G30" s="91"/>
      <c r="H30" s="93"/>
    </row>
    <row r="31" spans="1:11" ht="15.75" x14ac:dyDescent="0.3">
      <c r="A31" s="13" t="s">
        <v>27</v>
      </c>
      <c r="B31" s="13" t="s">
        <v>28</v>
      </c>
      <c r="C31" s="13" t="s">
        <v>28</v>
      </c>
      <c r="D31" s="91">
        <f>ROUNDDOWN(60.21*$K$2,0)</f>
        <v>1685</v>
      </c>
      <c r="E31" s="91">
        <f>ROUNDUP(D31*1.69,0)</f>
        <v>2848</v>
      </c>
      <c r="F31" s="91" t="s">
        <v>46</v>
      </c>
      <c r="G31" s="91">
        <f>ROUNDDOWN(D31*1.39,0)</f>
        <v>2342</v>
      </c>
      <c r="H31" s="93">
        <f>ROUNDDOWN(D31*1.6,0)</f>
        <v>2696</v>
      </c>
    </row>
    <row r="32" spans="1:11" ht="16.5" thickBot="1" x14ac:dyDescent="0.35">
      <c r="A32" s="16" t="s">
        <v>29</v>
      </c>
      <c r="B32" s="16" t="s">
        <v>28</v>
      </c>
      <c r="C32" s="16" t="s">
        <v>28</v>
      </c>
      <c r="D32" s="91"/>
      <c r="E32" s="91"/>
      <c r="F32" s="91"/>
      <c r="G32" s="91"/>
      <c r="H32" s="93"/>
    </row>
    <row r="33" spans="1:8" ht="15.75" x14ac:dyDescent="0.3">
      <c r="A33" s="13" t="s">
        <v>30</v>
      </c>
      <c r="B33" s="22" t="s">
        <v>31</v>
      </c>
      <c r="C33" s="13" t="s">
        <v>32</v>
      </c>
      <c r="D33" s="91">
        <f>ROUNDDOWN(57.29*$K$2,0)</f>
        <v>1604</v>
      </c>
      <c r="E33" s="91">
        <f>ROUNDDOWN(D33*1.7,0)</f>
        <v>2726</v>
      </c>
      <c r="F33" s="104">
        <f>ROUNDUP(D33*1.62,0)</f>
        <v>2599</v>
      </c>
      <c r="G33" s="91">
        <f>ROUNDDOWN(D33*1.41,0)</f>
        <v>2261</v>
      </c>
      <c r="H33" s="93">
        <f>ROUNDDOWN(D33*1.61,0)</f>
        <v>2582</v>
      </c>
    </row>
    <row r="34" spans="1:8" ht="16.5" thickBot="1" x14ac:dyDescent="0.35">
      <c r="A34" s="16" t="s">
        <v>33</v>
      </c>
      <c r="B34" s="8" t="s">
        <v>31</v>
      </c>
      <c r="C34" s="16" t="s">
        <v>32</v>
      </c>
      <c r="D34" s="91"/>
      <c r="E34" s="91"/>
      <c r="F34" s="105">
        <f>ROUNDUP(D33*1.62,0)</f>
        <v>2599</v>
      </c>
      <c r="G34" s="91"/>
      <c r="H34" s="93"/>
    </row>
    <row r="35" spans="1:8" ht="15.75" x14ac:dyDescent="0.3">
      <c r="A35" s="13" t="s">
        <v>34</v>
      </c>
      <c r="B35" s="13" t="s">
        <v>35</v>
      </c>
      <c r="C35" s="13" t="s">
        <v>20</v>
      </c>
      <c r="D35" s="91">
        <f>ROUNDDOWN(60.21*$K$2,0)</f>
        <v>1685</v>
      </c>
      <c r="E35" s="91">
        <f>ROUNDUP(D35*1.69,0)</f>
        <v>2848</v>
      </c>
      <c r="F35" s="104" t="s">
        <v>46</v>
      </c>
      <c r="G35" s="91">
        <f>ROUNDDOWN(D35*1.39,0)</f>
        <v>2342</v>
      </c>
      <c r="H35" s="93">
        <f>ROUNDDOWN(D35*1.6,0)</f>
        <v>2696</v>
      </c>
    </row>
    <row r="36" spans="1:8" ht="16.5" thickBot="1" x14ac:dyDescent="0.35">
      <c r="A36" s="16" t="s">
        <v>36</v>
      </c>
      <c r="B36" s="16" t="s">
        <v>35</v>
      </c>
      <c r="C36" s="16" t="s">
        <v>20</v>
      </c>
      <c r="D36" s="91"/>
      <c r="E36" s="91"/>
      <c r="F36" s="105">
        <f>ROUNDUP(D35*1.6,0)</f>
        <v>2696</v>
      </c>
      <c r="G36" s="91"/>
      <c r="H36" s="93"/>
    </row>
    <row r="37" spans="1:8" ht="16.5" thickBot="1" x14ac:dyDescent="0.35">
      <c r="A37" s="34" t="s">
        <v>37</v>
      </c>
      <c r="B37" s="34" t="s">
        <v>32</v>
      </c>
      <c r="C37" s="34" t="s">
        <v>32</v>
      </c>
      <c r="D37" s="106">
        <f>ROUNDDOWN(57.29*$K$2,0)</f>
        <v>1604</v>
      </c>
      <c r="E37" s="106">
        <f>ROUNDDOWN(D37*1.7,0)</f>
        <v>2726</v>
      </c>
      <c r="F37" s="106">
        <f>ROUNDUP(D37*1.69,0)</f>
        <v>2711</v>
      </c>
      <c r="G37" s="106">
        <f>ROUNDDOWN(D37*1.41,0)</f>
        <v>2261</v>
      </c>
      <c r="H37" s="107">
        <f>ROUNDDOWN(D37*1.61,0)</f>
        <v>2582</v>
      </c>
    </row>
    <row r="38" spans="1:8" ht="16.5" thickBot="1" x14ac:dyDescent="0.35">
      <c r="A38" s="8" t="s">
        <v>38</v>
      </c>
      <c r="B38" s="8" t="s">
        <v>39</v>
      </c>
      <c r="C38" s="8" t="s">
        <v>39</v>
      </c>
      <c r="D38" s="108">
        <f>ROUNDDOWN(57.29*$K$2,0)</f>
        <v>1604</v>
      </c>
      <c r="E38" s="108">
        <f>ROUNDDOWN(D38*1.7,0)</f>
        <v>2726</v>
      </c>
      <c r="F38" s="108" t="s">
        <v>47</v>
      </c>
      <c r="G38" s="108">
        <f>ROUNDDOWN(D38*1.41,0)</f>
        <v>2261</v>
      </c>
      <c r="H38" s="109">
        <f>ROUNDDOWN(D38*1.61,0)</f>
        <v>2582</v>
      </c>
    </row>
    <row r="40" spans="1:8" ht="27" customHeight="1" x14ac:dyDescent="0.3">
      <c r="A40" s="58" t="s">
        <v>67</v>
      </c>
      <c r="B40" s="58"/>
      <c r="C40" s="58"/>
      <c r="D40" s="58"/>
      <c r="E40" s="58"/>
      <c r="F40" s="58"/>
      <c r="G40" s="59"/>
    </row>
    <row r="41" spans="1:8" ht="15.75" x14ac:dyDescent="0.3">
      <c r="A41" s="32"/>
      <c r="B41" s="32"/>
      <c r="C41" s="32"/>
      <c r="D41" s="32"/>
      <c r="E41" s="32"/>
      <c r="F41" s="32"/>
      <c r="G41" s="32"/>
    </row>
    <row r="43" spans="1:8" ht="18.75" thickBot="1" x14ac:dyDescent="0.3">
      <c r="A43" s="53" t="s">
        <v>48</v>
      </c>
      <c r="B43" s="53"/>
      <c r="C43" s="53"/>
      <c r="D43" s="53"/>
      <c r="E43" s="53"/>
      <c r="F43" s="53"/>
      <c r="G43" s="53"/>
      <c r="H43" s="53"/>
    </row>
    <row r="44" spans="1:8" ht="19.5" thickBot="1" x14ac:dyDescent="0.35">
      <c r="A44" s="54" t="s">
        <v>49</v>
      </c>
      <c r="B44" s="55"/>
      <c r="C44" s="55"/>
      <c r="D44" s="55"/>
      <c r="E44" s="55"/>
      <c r="F44" s="56"/>
      <c r="G44" s="9" t="s">
        <v>50</v>
      </c>
    </row>
    <row r="45" spans="1:8" ht="16.5" thickBot="1" x14ac:dyDescent="0.35">
      <c r="A45" s="35" t="s">
        <v>68</v>
      </c>
      <c r="B45" s="36"/>
      <c r="C45" s="36"/>
      <c r="D45" s="36"/>
      <c r="E45" s="36"/>
      <c r="F45" s="36"/>
      <c r="G45" s="37"/>
    </row>
    <row r="46" spans="1:8" x14ac:dyDescent="0.25">
      <c r="A46" s="38" t="s">
        <v>69</v>
      </c>
      <c r="B46" s="39"/>
      <c r="C46" s="39"/>
      <c r="D46" s="39"/>
      <c r="E46" s="39"/>
      <c r="F46" s="40"/>
      <c r="G46" s="33">
        <f>ROUNDUP(11.33*$K$2,0)</f>
        <v>318</v>
      </c>
    </row>
    <row r="47" spans="1:8" x14ac:dyDescent="0.25">
      <c r="A47" s="38" t="s">
        <v>70</v>
      </c>
      <c r="B47" s="39"/>
      <c r="C47" s="39"/>
      <c r="D47" s="39"/>
      <c r="E47" s="39"/>
      <c r="F47" s="40"/>
      <c r="G47" s="11">
        <f>ROUNDDOWN(18.87*$K$2,0)</f>
        <v>528</v>
      </c>
    </row>
    <row r="48" spans="1:8" ht="15.75" thickBot="1" x14ac:dyDescent="0.3">
      <c r="A48" s="41" t="s">
        <v>71</v>
      </c>
      <c r="B48" s="42"/>
      <c r="C48" s="42"/>
      <c r="D48" s="42"/>
      <c r="E48" s="42"/>
      <c r="F48" s="43"/>
      <c r="G48" s="11">
        <f>ROUNDDOWN(18.87*$K$2,0)</f>
        <v>528</v>
      </c>
    </row>
    <row r="49" spans="1:9" ht="16.5" thickBot="1" x14ac:dyDescent="0.35">
      <c r="A49" s="35" t="s">
        <v>51</v>
      </c>
      <c r="B49" s="36"/>
      <c r="C49" s="36"/>
      <c r="D49" s="36"/>
      <c r="E49" s="36"/>
      <c r="F49" s="36"/>
      <c r="G49" s="37"/>
    </row>
    <row r="50" spans="1:9" ht="15.75" thickBot="1" x14ac:dyDescent="0.3">
      <c r="A50" s="47" t="s">
        <v>52</v>
      </c>
      <c r="B50" s="48"/>
      <c r="C50" s="48"/>
      <c r="D50" s="48"/>
      <c r="E50" s="48"/>
      <c r="F50" s="49"/>
      <c r="G50" s="10">
        <f>ROUNDDOWN(17.55*$K$2,0)</f>
        <v>491</v>
      </c>
    </row>
    <row r="51" spans="1:9" x14ac:dyDescent="0.25">
      <c r="A51" s="50" t="s">
        <v>53</v>
      </c>
      <c r="B51" s="51"/>
      <c r="C51" s="51"/>
      <c r="D51" s="51"/>
      <c r="E51" s="51"/>
      <c r="F51" s="52"/>
      <c r="G51" s="10">
        <f>ROUNDDOWN(17.55*$K$2,0)</f>
        <v>491</v>
      </c>
      <c r="I51" s="1"/>
    </row>
    <row r="52" spans="1:9" x14ac:dyDescent="0.25">
      <c r="A52" s="50" t="s">
        <v>54</v>
      </c>
      <c r="B52" s="51"/>
      <c r="C52" s="51"/>
      <c r="D52" s="51"/>
      <c r="E52" s="51"/>
      <c r="F52" s="52"/>
      <c r="G52" s="11">
        <f>ROUNDDOWN(14.53*$K$2,0)</f>
        <v>406</v>
      </c>
    </row>
    <row r="53" spans="1:9" ht="15.75" thickBot="1" x14ac:dyDescent="0.3">
      <c r="A53" s="41" t="s">
        <v>55</v>
      </c>
      <c r="B53" s="42"/>
      <c r="C53" s="42"/>
      <c r="D53" s="42"/>
      <c r="E53" s="42"/>
      <c r="F53" s="43"/>
      <c r="G53" s="12">
        <f>ROUNDDOWN(10.76*$K$2,0)</f>
        <v>301</v>
      </c>
    </row>
    <row r="54" spans="1:9" ht="16.5" thickBot="1" x14ac:dyDescent="0.35">
      <c r="A54" s="35" t="s">
        <v>56</v>
      </c>
      <c r="B54" s="36"/>
      <c r="C54" s="36"/>
      <c r="D54" s="36"/>
      <c r="E54" s="36"/>
      <c r="F54" s="36"/>
      <c r="G54" s="37"/>
    </row>
    <row r="55" spans="1:9" ht="15.75" thickBot="1" x14ac:dyDescent="0.3">
      <c r="A55" s="44" t="s">
        <v>57</v>
      </c>
      <c r="B55" s="45"/>
      <c r="C55" s="45"/>
      <c r="D55" s="45"/>
      <c r="E55" s="45"/>
      <c r="F55" s="46"/>
      <c r="G55" s="6">
        <f>ROUNDUP(1.89*$K$2,0)</f>
        <v>53</v>
      </c>
    </row>
  </sheetData>
  <mergeCells count="59">
    <mergeCell ref="A12:A14"/>
    <mergeCell ref="B12:C13"/>
    <mergeCell ref="D12:H12"/>
    <mergeCell ref="D13:D14"/>
    <mergeCell ref="E13:E14"/>
    <mergeCell ref="F13:F14"/>
    <mergeCell ref="G13:G14"/>
    <mergeCell ref="H13:H14"/>
    <mergeCell ref="F23:F25"/>
    <mergeCell ref="G23:G25"/>
    <mergeCell ref="H23:H25"/>
    <mergeCell ref="F19:F22"/>
    <mergeCell ref="A40:G40"/>
    <mergeCell ref="G33:G34"/>
    <mergeCell ref="H33:H34"/>
    <mergeCell ref="D19:D22"/>
    <mergeCell ref="E19:E22"/>
    <mergeCell ref="G19:G22"/>
    <mergeCell ref="H19:H22"/>
    <mergeCell ref="A11:H11"/>
    <mergeCell ref="D29:D30"/>
    <mergeCell ref="E29:E30"/>
    <mergeCell ref="F29:F30"/>
    <mergeCell ref="G29:G30"/>
    <mergeCell ref="H29:H30"/>
    <mergeCell ref="D15:D18"/>
    <mergeCell ref="E15:E18"/>
    <mergeCell ref="G15:G18"/>
    <mergeCell ref="H15:H18"/>
    <mergeCell ref="D26:D28"/>
    <mergeCell ref="E26:E28"/>
    <mergeCell ref="G26:G28"/>
    <mergeCell ref="H26:H28"/>
    <mergeCell ref="D23:D25"/>
    <mergeCell ref="E23:E25"/>
    <mergeCell ref="A43:H43"/>
    <mergeCell ref="A44:F44"/>
    <mergeCell ref="D31:D32"/>
    <mergeCell ref="E31:E32"/>
    <mergeCell ref="G31:G32"/>
    <mergeCell ref="F31:F32"/>
    <mergeCell ref="H31:H32"/>
    <mergeCell ref="D35:D36"/>
    <mergeCell ref="E35:E36"/>
    <mergeCell ref="G35:G36"/>
    <mergeCell ref="H35:H36"/>
    <mergeCell ref="D33:D34"/>
    <mergeCell ref="E33:E34"/>
    <mergeCell ref="A55:F55"/>
    <mergeCell ref="A49:G49"/>
    <mergeCell ref="A50:F50"/>
    <mergeCell ref="A51:F51"/>
    <mergeCell ref="A52:F52"/>
    <mergeCell ref="A53:F53"/>
    <mergeCell ref="A45:G45"/>
    <mergeCell ref="A46:F46"/>
    <mergeCell ref="A47:F47"/>
    <mergeCell ref="A48:F48"/>
    <mergeCell ref="A54:G54"/>
  </mergeCells>
  <pageMargins left="0.7" right="0.7" top="0.75" bottom="0.75" header="0.3" footer="0.3"/>
  <pageSetup paperSize="12" fitToWidth="2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0"/>
  <sheetViews>
    <sheetView zoomScaleNormal="100" workbookViewId="0">
      <selection activeCell="K10" sqref="K10"/>
    </sheetView>
  </sheetViews>
  <sheetFormatPr defaultRowHeight="15" x14ac:dyDescent="0.25"/>
  <cols>
    <col min="1" max="1" width="8.7109375" customWidth="1"/>
    <col min="2" max="2" width="10" customWidth="1"/>
  </cols>
  <sheetData>
    <row r="1" spans="1:5" ht="15.75" thickBot="1" x14ac:dyDescent="0.3"/>
    <row r="2" spans="1:5" ht="18.75" thickBot="1" x14ac:dyDescent="0.3">
      <c r="A2" s="76" t="s">
        <v>59</v>
      </c>
      <c r="B2" s="77"/>
      <c r="C2" s="77"/>
      <c r="D2" s="77"/>
      <c r="E2" s="78"/>
    </row>
    <row r="3" spans="1:5" x14ac:dyDescent="0.25">
      <c r="A3" s="70" t="s">
        <v>60</v>
      </c>
      <c r="B3" s="79"/>
      <c r="C3" s="24"/>
      <c r="D3" s="25"/>
      <c r="E3" s="26"/>
    </row>
    <row r="4" spans="1:5" x14ac:dyDescent="0.25">
      <c r="A4" s="72"/>
      <c r="B4" s="80"/>
      <c r="C4" s="27"/>
      <c r="D4" s="1"/>
      <c r="E4" s="28"/>
    </row>
    <row r="5" spans="1:5" ht="76.5" customHeight="1" thickBot="1" x14ac:dyDescent="0.3">
      <c r="A5" s="74"/>
      <c r="B5" s="81"/>
      <c r="C5" s="29"/>
      <c r="D5" s="30"/>
      <c r="E5" s="31"/>
    </row>
    <row r="6" spans="1:5" x14ac:dyDescent="0.25">
      <c r="A6" s="70" t="s">
        <v>61</v>
      </c>
      <c r="B6" s="79"/>
      <c r="C6" s="24"/>
      <c r="D6" s="25"/>
      <c r="E6" s="26"/>
    </row>
    <row r="7" spans="1:5" x14ac:dyDescent="0.25">
      <c r="A7" s="72"/>
      <c r="B7" s="80"/>
      <c r="C7" s="27"/>
      <c r="D7" s="1"/>
      <c r="E7" s="28"/>
    </row>
    <row r="8" spans="1:5" x14ac:dyDescent="0.25">
      <c r="A8" s="72"/>
      <c r="B8" s="80"/>
      <c r="C8" s="27"/>
      <c r="D8" s="1"/>
      <c r="E8" s="28"/>
    </row>
    <row r="9" spans="1:5" x14ac:dyDescent="0.25">
      <c r="A9" s="72"/>
      <c r="B9" s="80"/>
      <c r="C9" s="27"/>
      <c r="D9" s="1"/>
      <c r="E9" s="28"/>
    </row>
    <row r="10" spans="1:5" x14ac:dyDescent="0.25">
      <c r="A10" s="72"/>
      <c r="B10" s="80"/>
      <c r="C10" s="27"/>
      <c r="D10" s="1"/>
      <c r="E10" s="28"/>
    </row>
    <row r="11" spans="1:5" x14ac:dyDescent="0.25">
      <c r="A11" s="72"/>
      <c r="B11" s="80"/>
      <c r="C11" s="27"/>
      <c r="D11" s="1"/>
      <c r="E11" s="28"/>
    </row>
    <row r="12" spans="1:5" ht="15.75" thickBot="1" x14ac:dyDescent="0.3">
      <c r="A12" s="74"/>
      <c r="B12" s="81"/>
      <c r="C12" s="29"/>
      <c r="D12" s="30"/>
      <c r="E12" s="31"/>
    </row>
    <row r="13" spans="1:5" x14ac:dyDescent="0.25">
      <c r="A13" s="70" t="s">
        <v>62</v>
      </c>
      <c r="B13" s="79"/>
      <c r="C13" s="24"/>
      <c r="D13" s="25"/>
      <c r="E13" s="26"/>
    </row>
    <row r="14" spans="1:5" x14ac:dyDescent="0.25">
      <c r="A14" s="72"/>
      <c r="B14" s="80"/>
      <c r="C14" s="27"/>
      <c r="D14" s="1"/>
      <c r="E14" s="28"/>
    </row>
    <row r="15" spans="1:5" x14ac:dyDescent="0.25">
      <c r="A15" s="72"/>
      <c r="B15" s="80"/>
      <c r="C15" s="27"/>
      <c r="D15" s="1"/>
      <c r="E15" s="28"/>
    </row>
    <row r="16" spans="1:5" x14ac:dyDescent="0.25">
      <c r="A16" s="72"/>
      <c r="B16" s="80"/>
      <c r="C16" s="27"/>
      <c r="D16" s="1"/>
      <c r="E16" s="28"/>
    </row>
    <row r="17" spans="1:5" x14ac:dyDescent="0.25">
      <c r="A17" s="72"/>
      <c r="B17" s="80"/>
      <c r="C17" s="27"/>
      <c r="D17" s="1"/>
      <c r="E17" s="28"/>
    </row>
    <row r="18" spans="1:5" x14ac:dyDescent="0.25">
      <c r="A18" s="72"/>
      <c r="B18" s="80"/>
      <c r="C18" s="27"/>
      <c r="D18" s="1"/>
      <c r="E18" s="28"/>
    </row>
    <row r="19" spans="1:5" ht="15.75" thickBot="1" x14ac:dyDescent="0.3">
      <c r="A19" s="74"/>
      <c r="B19" s="81"/>
      <c r="C19" s="29"/>
      <c r="D19" s="30"/>
      <c r="E19" s="31"/>
    </row>
    <row r="20" spans="1:5" x14ac:dyDescent="0.25">
      <c r="A20" s="70" t="s">
        <v>63</v>
      </c>
      <c r="B20" s="79"/>
      <c r="C20" s="24"/>
      <c r="D20" s="25"/>
      <c r="E20" s="26"/>
    </row>
    <row r="21" spans="1:5" x14ac:dyDescent="0.25">
      <c r="A21" s="72"/>
      <c r="B21" s="80"/>
      <c r="C21" s="27"/>
      <c r="D21" s="1"/>
      <c r="E21" s="28"/>
    </row>
    <row r="22" spans="1:5" x14ac:dyDescent="0.25">
      <c r="A22" s="72"/>
      <c r="B22" s="80"/>
      <c r="C22" s="27"/>
      <c r="D22" s="1"/>
      <c r="E22" s="28"/>
    </row>
    <row r="23" spans="1:5" x14ac:dyDescent="0.25">
      <c r="A23" s="72"/>
      <c r="B23" s="80"/>
      <c r="C23" s="27"/>
      <c r="D23" s="1"/>
      <c r="E23" s="28"/>
    </row>
    <row r="24" spans="1:5" x14ac:dyDescent="0.25">
      <c r="A24" s="72"/>
      <c r="B24" s="80"/>
      <c r="C24" s="27"/>
      <c r="D24" s="1"/>
      <c r="E24" s="28"/>
    </row>
    <row r="25" spans="1:5" x14ac:dyDescent="0.25">
      <c r="A25" s="72"/>
      <c r="B25" s="80"/>
      <c r="C25" s="27"/>
      <c r="D25" s="1"/>
      <c r="E25" s="28"/>
    </row>
    <row r="26" spans="1:5" ht="15.75" thickBot="1" x14ac:dyDescent="0.3">
      <c r="A26" s="74"/>
      <c r="B26" s="81"/>
      <c r="C26" s="29"/>
      <c r="D26" s="30"/>
      <c r="E26" s="31"/>
    </row>
    <row r="27" spans="1:5" x14ac:dyDescent="0.25">
      <c r="A27" s="82" t="s">
        <v>64</v>
      </c>
      <c r="B27" s="83"/>
      <c r="C27" s="24"/>
      <c r="D27" s="25"/>
      <c r="E27" s="26"/>
    </row>
    <row r="28" spans="1:5" x14ac:dyDescent="0.25">
      <c r="A28" s="84"/>
      <c r="B28" s="85"/>
      <c r="C28" s="27"/>
      <c r="D28" s="1"/>
      <c r="E28" s="28"/>
    </row>
    <row r="29" spans="1:5" x14ac:dyDescent="0.25">
      <c r="A29" s="84"/>
      <c r="B29" s="85"/>
      <c r="C29" s="27"/>
      <c r="D29" s="1"/>
      <c r="E29" s="28"/>
    </row>
    <row r="30" spans="1:5" x14ac:dyDescent="0.25">
      <c r="A30" s="84"/>
      <c r="B30" s="85"/>
      <c r="C30" s="27"/>
      <c r="D30" s="1"/>
      <c r="E30" s="28"/>
    </row>
    <row r="31" spans="1:5" x14ac:dyDescent="0.25">
      <c r="A31" s="84"/>
      <c r="B31" s="85"/>
      <c r="C31" s="27"/>
      <c r="D31" s="1"/>
      <c r="E31" s="28"/>
    </row>
    <row r="32" spans="1:5" x14ac:dyDescent="0.25">
      <c r="A32" s="84"/>
      <c r="B32" s="85"/>
      <c r="C32" s="27"/>
      <c r="D32" s="1"/>
      <c r="E32" s="28"/>
    </row>
    <row r="33" spans="1:5" ht="15.75" thickBot="1" x14ac:dyDescent="0.3">
      <c r="A33" s="86"/>
      <c r="B33" s="87"/>
      <c r="C33" s="29"/>
      <c r="D33" s="30"/>
      <c r="E33" s="31"/>
    </row>
    <row r="34" spans="1:5" ht="15" customHeight="1" x14ac:dyDescent="0.25">
      <c r="A34" s="70" t="s">
        <v>65</v>
      </c>
      <c r="B34" s="71"/>
      <c r="C34" s="24"/>
      <c r="D34" s="25"/>
      <c r="E34" s="26"/>
    </row>
    <row r="35" spans="1:5" x14ac:dyDescent="0.25">
      <c r="A35" s="72"/>
      <c r="B35" s="73"/>
      <c r="C35" s="27"/>
      <c r="D35" s="1"/>
      <c r="E35" s="28"/>
    </row>
    <row r="36" spans="1:5" x14ac:dyDescent="0.25">
      <c r="A36" s="72"/>
      <c r="B36" s="73"/>
      <c r="C36" s="27"/>
      <c r="D36" s="1"/>
      <c r="E36" s="28"/>
    </row>
    <row r="37" spans="1:5" x14ac:dyDescent="0.25">
      <c r="A37" s="72"/>
      <c r="B37" s="73"/>
      <c r="C37" s="27"/>
      <c r="D37" s="1"/>
      <c r="E37" s="28"/>
    </row>
    <row r="38" spans="1:5" x14ac:dyDescent="0.25">
      <c r="A38" s="72"/>
      <c r="B38" s="73"/>
      <c r="C38" s="27"/>
      <c r="D38" s="1"/>
      <c r="E38" s="28"/>
    </row>
    <row r="39" spans="1:5" x14ac:dyDescent="0.25">
      <c r="A39" s="72"/>
      <c r="B39" s="73"/>
      <c r="C39" s="27"/>
      <c r="D39" s="1"/>
      <c r="E39" s="28"/>
    </row>
    <row r="40" spans="1:5" ht="15.75" thickBot="1" x14ac:dyDescent="0.3">
      <c r="A40" s="74"/>
      <c r="B40" s="75"/>
      <c r="C40" s="29"/>
      <c r="D40" s="30"/>
      <c r="E40" s="31"/>
    </row>
  </sheetData>
  <mergeCells count="7">
    <mergeCell ref="A34:B40"/>
    <mergeCell ref="A2:E2"/>
    <mergeCell ref="A3:B5"/>
    <mergeCell ref="A6:B12"/>
    <mergeCell ref="A13:B19"/>
    <mergeCell ref="A20:B26"/>
    <mergeCell ref="A27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</vt:lpstr>
      <vt:lpstr>Чертежи фасадов</vt:lpstr>
      <vt:lpstr>Цены!Область_печати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2019-11-05T16:10:25Z</dcterms:modified>
</cp:coreProperties>
</file>